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оконч" sheetId="1" r:id="rId1"/>
  </sheets>
  <definedNames>
    <definedName name="_xlnm.Print_Area" localSheetId="0">'оконч'!$A$1:$L$66</definedName>
  </definedNames>
  <calcPr fullCalcOnLoad="1"/>
</workbook>
</file>

<file path=xl/sharedStrings.xml><?xml version="1.0" encoding="utf-8"?>
<sst xmlns="http://schemas.openxmlformats.org/spreadsheetml/2006/main" count="261" uniqueCount="90">
  <si>
    <t xml:space="preserve"> </t>
  </si>
  <si>
    <t xml:space="preserve">                                            </t>
  </si>
  <si>
    <t>Всего</t>
  </si>
  <si>
    <t>в % к итогу</t>
  </si>
  <si>
    <t>А</t>
  </si>
  <si>
    <t>1</t>
  </si>
  <si>
    <t>2</t>
  </si>
  <si>
    <t>3</t>
  </si>
  <si>
    <t>4</t>
  </si>
  <si>
    <t>5</t>
  </si>
  <si>
    <t>6</t>
  </si>
  <si>
    <t>01</t>
  </si>
  <si>
    <t>Х</t>
  </si>
  <si>
    <t>02</t>
  </si>
  <si>
    <t>вызов</t>
  </si>
  <si>
    <t>03</t>
  </si>
  <si>
    <t>04</t>
  </si>
  <si>
    <t>посещение</t>
  </si>
  <si>
    <t>05</t>
  </si>
  <si>
    <t>к/день</t>
  </si>
  <si>
    <t>06</t>
  </si>
  <si>
    <t>пациенто-день</t>
  </si>
  <si>
    <t>07</t>
  </si>
  <si>
    <t>08</t>
  </si>
  <si>
    <t>09</t>
  </si>
  <si>
    <t>10</t>
  </si>
  <si>
    <t>к территориальной Программе государственных</t>
  </si>
  <si>
    <t>утвержденной постановлением</t>
  </si>
  <si>
    <t>Правительства Республики Калмыкия</t>
  </si>
  <si>
    <t>Единица измерения</t>
  </si>
  <si>
    <t>за счет средств ОМС</t>
  </si>
  <si>
    <t>Стоимость территориальной программы по источникам ее финансового обеспечения</t>
  </si>
  <si>
    <t>тысяч рублей</t>
  </si>
  <si>
    <t>Утвержденная стоимость территориальной программы государственных гарантий бесплатного</t>
  </si>
  <si>
    <t xml:space="preserve">гарантий бесплатного оказания гражданам </t>
  </si>
  <si>
    <t>№ строки</t>
  </si>
  <si>
    <t xml:space="preserve"> Подушевые нормативы финансирования территориальной программы</t>
  </si>
  <si>
    <t xml:space="preserve">рублей </t>
  </si>
  <si>
    <t>2.  при заболеваниях, не включенных в территориальную программу ОМС:</t>
  </si>
  <si>
    <t>- амбулаторная помощь</t>
  </si>
  <si>
    <t>- стационарная помощь</t>
  </si>
  <si>
    <t>- в дневных стационарах</t>
  </si>
  <si>
    <t>3. при заболеваниях, включенных в базовую программу ОМС, гражданам РФ, не идентифицированным и не застрахованным в системе ОМС:</t>
  </si>
  <si>
    <t xml:space="preserve"> - скорая медицинская помощь</t>
  </si>
  <si>
    <t>11</t>
  </si>
  <si>
    <t>4. Иные государственные и муниципальные услуги (работы)</t>
  </si>
  <si>
    <t>5. специализированная, высокотехнологичная медицинская помощь, оказываемая в  медицинских организациях субъекта РФ</t>
  </si>
  <si>
    <t xml:space="preserve">III. Медицинская помощь в рамках территориальной программы ОМС: </t>
  </si>
  <si>
    <t>- скорая медицинская помощь (сумма строк 26+30)</t>
  </si>
  <si>
    <t>- амбулаторная помощь (сумма строк 27+32)</t>
  </si>
  <si>
    <t>- стационарная помощь (сумма строк 28+33)</t>
  </si>
  <si>
    <t>- в дневных стационарах (сумма строк 29+34)</t>
  </si>
  <si>
    <t>- затраты на АУП в сфере ОМС***</t>
  </si>
  <si>
    <t>21.1</t>
  </si>
  <si>
    <t>посещений с профилактической целью</t>
  </si>
  <si>
    <t>21.2</t>
  </si>
  <si>
    <t>21.3</t>
  </si>
  <si>
    <t>посещений по неотложной медицинской помощи</t>
  </si>
  <si>
    <t>обращений</t>
  </si>
  <si>
    <t>из строки 19:
1. Медицинская помощь, предоставляемая в рамках базовой программы ОМС застрахованным лицам</t>
  </si>
  <si>
    <t>27.1</t>
  </si>
  <si>
    <t>27.2</t>
  </si>
  <si>
    <t>27.3</t>
  </si>
  <si>
    <t>2. Медицинская помощь по видам и заболеваниям сверх базовой программы:</t>
  </si>
  <si>
    <t>32</t>
  </si>
  <si>
    <t>32.1</t>
  </si>
  <si>
    <t>32.2</t>
  </si>
  <si>
    <t>32.3</t>
  </si>
  <si>
    <t>ИТОГО (сумма строк 01+14+19)</t>
  </si>
  <si>
    <t>*без учета финансовых средств консолидированного бюджета Республики Калмыкия на содержание медицинских организаций, работающих в системе ОМС (затраты, не вошедшие в тариф)</t>
  </si>
  <si>
    <t>04.1</t>
  </si>
  <si>
    <t>04.2</t>
  </si>
  <si>
    <t>медицинской помощи в Республике Калмыкия</t>
  </si>
  <si>
    <t xml:space="preserve">на 2014 год и на плановый период 2015 и 2016 годов, </t>
  </si>
  <si>
    <t xml:space="preserve">Объем медицинской помощи в расчете на 1 жителя (норматив объемов предоставления медицинской помощи в расчете на 1 застрахованное лицо) </t>
  </si>
  <si>
    <t>Стоимость  единицы объема медицинской помощи (норматив финансовых затрат на единицу объема предоставления медицинской помощи)</t>
  </si>
  <si>
    <t>посещение с профилактической целью</t>
  </si>
  <si>
    <t>обращение</t>
  </si>
  <si>
    <t>** указываются средства консолидированного бюджета Республики Калмыкия на содержание медицинских организаций, работающих в системе ОМС, сверх уплачиваемых страховых взносов на неработающее население и передаваемые в бюджет территориального фонда ОМС в виде межбюджетных трансфертов</t>
  </si>
  <si>
    <t>***затраты на АУП ТФОМС и СМО</t>
  </si>
  <si>
    <t>1. скорая специализированная медицинская помощь</t>
  </si>
  <si>
    <t>РК</t>
  </si>
  <si>
    <t>РФ</t>
  </si>
  <si>
    <t>за счет  средств  бюджета Республики Калмыкия</t>
  </si>
  <si>
    <t>за счет  средств бюджета Республики Калмыкия</t>
  </si>
  <si>
    <t>Приложение 12</t>
  </si>
  <si>
    <t>оказания гражданам медицинской помощи в Республике Калмыкия по условиям ее оказания на 2014 год</t>
  </si>
  <si>
    <t>I. Медицинская помощь, предоставляемая за счет республиканского бюджета Республики Калмыкия 
в том числе*:</t>
  </si>
  <si>
    <t>II. Средства бюджета Республики Калмыкия на содержание медицинских организаций, работающих в системе ОМС**:</t>
  </si>
  <si>
    <t>от 23 декабря 2013 г. № 588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</si>
</sst>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top" wrapText="1"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SheetLayoutView="100" zoomScalePageLayoutView="0" workbookViewId="0" topLeftCell="A1">
      <selection activeCell="G5" sqref="G5:L5"/>
    </sheetView>
  </sheetViews>
  <sheetFormatPr defaultColWidth="9.00390625" defaultRowHeight="12.75"/>
  <cols>
    <col min="1" max="1" width="46.875" style="0" customWidth="1"/>
    <col min="2" max="2" width="6.125" style="0" customWidth="1"/>
    <col min="3" max="3" width="11.375" style="0" customWidth="1"/>
    <col min="4" max="4" width="16.625" style="0" customWidth="1"/>
    <col min="5" max="5" width="14.00390625" style="0" customWidth="1"/>
    <col min="6" max="6" width="10.875" style="0" customWidth="1"/>
    <col min="7" max="8" width="8.875" style="0" customWidth="1"/>
    <col min="9" max="9" width="10.375" style="0" customWidth="1"/>
    <col min="10" max="10" width="10.00390625" style="0" bestFit="1" customWidth="1"/>
    <col min="11" max="11" width="10.25390625" style="0" customWidth="1"/>
    <col min="12" max="12" width="9.375" style="0" customWidth="1"/>
    <col min="13" max="13" width="10.375" style="0" customWidth="1"/>
    <col min="14" max="14" width="12.75390625" style="0" bestFit="1" customWidth="1"/>
    <col min="15" max="15" width="11.75390625" style="0" bestFit="1" customWidth="1"/>
    <col min="16" max="16" width="10.125" style="0" bestFit="1" customWidth="1"/>
  </cols>
  <sheetData>
    <row r="1" spans="1:12" ht="13.5" customHeight="1">
      <c r="A1" s="1"/>
      <c r="C1" s="2"/>
      <c r="F1" s="3" t="s">
        <v>0</v>
      </c>
      <c r="G1" s="68" t="s">
        <v>85</v>
      </c>
      <c r="H1" s="68"/>
      <c r="I1" s="68"/>
      <c r="J1" s="68"/>
      <c r="K1" s="68"/>
      <c r="L1" s="68"/>
    </row>
    <row r="2" spans="1:12" ht="13.5" customHeight="1">
      <c r="A2" s="5"/>
      <c r="C2" s="2"/>
      <c r="F2" s="6"/>
      <c r="G2" s="60" t="s">
        <v>26</v>
      </c>
      <c r="H2" s="60"/>
      <c r="I2" s="60"/>
      <c r="J2" s="60"/>
      <c r="K2" s="60"/>
      <c r="L2" s="60"/>
    </row>
    <row r="3" spans="1:12" ht="12.75" customHeight="1">
      <c r="A3" s="5"/>
      <c r="C3" s="2"/>
      <c r="F3" s="6"/>
      <c r="G3" s="60" t="s">
        <v>34</v>
      </c>
      <c r="H3" s="60"/>
      <c r="I3" s="60"/>
      <c r="J3" s="60"/>
      <c r="K3" s="60"/>
      <c r="L3" s="60"/>
    </row>
    <row r="4" spans="1:12" ht="12" customHeight="1">
      <c r="A4" s="5"/>
      <c r="C4" s="2"/>
      <c r="F4" s="6"/>
      <c r="G4" s="60" t="s">
        <v>72</v>
      </c>
      <c r="H4" s="60"/>
      <c r="I4" s="60"/>
      <c r="J4" s="60"/>
      <c r="K4" s="60"/>
      <c r="L4" s="60"/>
    </row>
    <row r="5" spans="1:12" ht="12.75" customHeight="1">
      <c r="A5" s="5"/>
      <c r="C5" s="2"/>
      <c r="F5" s="6"/>
      <c r="G5" s="60" t="s">
        <v>73</v>
      </c>
      <c r="H5" s="60"/>
      <c r="I5" s="60"/>
      <c r="J5" s="60"/>
      <c r="K5" s="60"/>
      <c r="L5" s="60"/>
    </row>
    <row r="6" spans="1:12" ht="12" customHeight="1">
      <c r="A6" s="5"/>
      <c r="C6" s="2"/>
      <c r="F6" s="6"/>
      <c r="G6" s="60" t="s">
        <v>27</v>
      </c>
      <c r="H6" s="60"/>
      <c r="I6" s="60"/>
      <c r="J6" s="60"/>
      <c r="K6" s="60"/>
      <c r="L6" s="60"/>
    </row>
    <row r="7" spans="1:12" ht="12.75" customHeight="1">
      <c r="A7" s="5"/>
      <c r="C7" s="2"/>
      <c r="F7" s="6"/>
      <c r="G7" s="60" t="s">
        <v>28</v>
      </c>
      <c r="H7" s="60"/>
      <c r="I7" s="60"/>
      <c r="J7" s="60"/>
      <c r="K7" s="60"/>
      <c r="L7" s="60"/>
    </row>
    <row r="8" spans="1:12" ht="13.5" customHeight="1">
      <c r="A8" s="5"/>
      <c r="C8" s="2"/>
      <c r="F8" s="6"/>
      <c r="G8" s="60" t="s">
        <v>89</v>
      </c>
      <c r="H8" s="60"/>
      <c r="I8" s="60"/>
      <c r="J8" s="60"/>
      <c r="K8" s="60"/>
      <c r="L8" s="60"/>
    </row>
    <row r="9" spans="1:3" ht="15.75">
      <c r="A9" s="5"/>
      <c r="C9" s="2"/>
    </row>
    <row r="10" spans="1:12" ht="16.5">
      <c r="A10" s="59" t="s">
        <v>33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6.5">
      <c r="A11" s="59" t="s">
        <v>86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5.75">
      <c r="A12" s="4" t="s">
        <v>1</v>
      </c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</row>
    <row r="13" spans="1:12" ht="37.5" customHeight="1">
      <c r="A13" s="52"/>
      <c r="B13" s="52" t="s">
        <v>35</v>
      </c>
      <c r="C13" s="52" t="s">
        <v>29</v>
      </c>
      <c r="D13" s="69" t="s">
        <v>74</v>
      </c>
      <c r="E13" s="69" t="s">
        <v>75</v>
      </c>
      <c r="F13" s="62" t="s">
        <v>36</v>
      </c>
      <c r="G13" s="73"/>
      <c r="H13" s="74"/>
      <c r="I13" s="62" t="s">
        <v>31</v>
      </c>
      <c r="J13" s="63"/>
      <c r="K13" s="63"/>
      <c r="L13" s="64"/>
    </row>
    <row r="14" spans="1:12" ht="12.75" customHeight="1">
      <c r="A14" s="53"/>
      <c r="B14" s="53"/>
      <c r="C14" s="53"/>
      <c r="D14" s="70"/>
      <c r="E14" s="70"/>
      <c r="F14" s="65" t="s">
        <v>37</v>
      </c>
      <c r="G14" s="66"/>
      <c r="H14" s="67"/>
      <c r="I14" s="72" t="s">
        <v>32</v>
      </c>
      <c r="J14" s="72"/>
      <c r="K14" s="72"/>
      <c r="L14" s="52" t="s">
        <v>3</v>
      </c>
    </row>
    <row r="15" spans="1:12" ht="63.75" customHeight="1">
      <c r="A15" s="54"/>
      <c r="B15" s="54"/>
      <c r="C15" s="54"/>
      <c r="D15" s="71"/>
      <c r="E15" s="71"/>
      <c r="F15" s="18" t="s">
        <v>83</v>
      </c>
      <c r="G15" s="18" t="s">
        <v>30</v>
      </c>
      <c r="H15" s="19" t="s">
        <v>2</v>
      </c>
      <c r="I15" s="18" t="s">
        <v>84</v>
      </c>
      <c r="J15" s="18" t="s">
        <v>30</v>
      </c>
      <c r="K15" s="19" t="s">
        <v>2</v>
      </c>
      <c r="L15" s="54"/>
    </row>
    <row r="16" spans="1:12" ht="12.75">
      <c r="A16" s="9" t="s">
        <v>4</v>
      </c>
      <c r="B16" s="9" t="s">
        <v>5</v>
      </c>
      <c r="C16" s="9" t="s">
        <v>6</v>
      </c>
      <c r="D16" s="9" t="s">
        <v>7</v>
      </c>
      <c r="E16" s="10" t="s">
        <v>8</v>
      </c>
      <c r="F16" s="10" t="s">
        <v>9</v>
      </c>
      <c r="G16" s="10" t="s">
        <v>10</v>
      </c>
      <c r="H16" s="10">
        <v>7</v>
      </c>
      <c r="I16" s="10">
        <v>8</v>
      </c>
      <c r="J16" s="10">
        <v>9</v>
      </c>
      <c r="K16" s="10">
        <v>10</v>
      </c>
      <c r="L16" s="10">
        <v>11</v>
      </c>
    </row>
    <row r="17" spans="1:12" ht="32.25" customHeight="1">
      <c r="A17" s="30" t="s">
        <v>87</v>
      </c>
      <c r="B17" s="34" t="s">
        <v>11</v>
      </c>
      <c r="C17" s="34"/>
      <c r="D17" s="34" t="s">
        <v>12</v>
      </c>
      <c r="E17" s="34" t="s">
        <v>12</v>
      </c>
      <c r="F17" s="37">
        <f>F18+F19+F30+F31</f>
        <v>1181.37</v>
      </c>
      <c r="G17" s="34" t="s">
        <v>12</v>
      </c>
      <c r="H17" s="36">
        <f aca="true" t="shared" si="0" ref="H17:H25">F17</f>
        <v>1181.37</v>
      </c>
      <c r="I17" s="37">
        <f>I18+I20+I23+I24+I30+I31+I25</f>
        <v>335674.80000000005</v>
      </c>
      <c r="J17" s="37" t="s">
        <v>12</v>
      </c>
      <c r="K17" s="37">
        <f aca="true" t="shared" si="1" ref="K17:K31">I17</f>
        <v>335674.80000000005</v>
      </c>
      <c r="L17" s="36">
        <f>K17/K62*100</f>
        <v>13.611129346699059</v>
      </c>
    </row>
    <row r="18" spans="1:13" ht="12.75">
      <c r="A18" s="21" t="s">
        <v>80</v>
      </c>
      <c r="B18" s="12" t="s">
        <v>13</v>
      </c>
      <c r="C18" s="12" t="s">
        <v>14</v>
      </c>
      <c r="D18" s="12">
        <v>0.005</v>
      </c>
      <c r="E18" s="14">
        <v>5565</v>
      </c>
      <c r="F18" s="13">
        <v>27.42</v>
      </c>
      <c r="G18" s="12" t="s">
        <v>12</v>
      </c>
      <c r="H18" s="13">
        <f t="shared" si="0"/>
        <v>27.42</v>
      </c>
      <c r="I18" s="14">
        <v>7791</v>
      </c>
      <c r="J18" s="14" t="s">
        <v>12</v>
      </c>
      <c r="K18" s="14">
        <f t="shared" si="1"/>
        <v>7791</v>
      </c>
      <c r="L18" s="13">
        <f>K18/K62*100</f>
        <v>0.3159138211749358</v>
      </c>
      <c r="M18" s="16"/>
    </row>
    <row r="19" spans="1:14" ht="22.5">
      <c r="A19" s="22" t="s">
        <v>38</v>
      </c>
      <c r="B19" s="12" t="s">
        <v>15</v>
      </c>
      <c r="C19" s="12"/>
      <c r="D19" s="12" t="s">
        <v>12</v>
      </c>
      <c r="E19" s="13" t="s">
        <v>12</v>
      </c>
      <c r="F19" s="13">
        <v>792.27</v>
      </c>
      <c r="G19" s="12" t="s">
        <v>12</v>
      </c>
      <c r="H19" s="13">
        <f t="shared" si="0"/>
        <v>792.27</v>
      </c>
      <c r="I19" s="14">
        <f>I20+I23+I24</f>
        <v>225116.90000000002</v>
      </c>
      <c r="J19" s="14" t="s">
        <v>12</v>
      </c>
      <c r="K19" s="14">
        <f t="shared" si="1"/>
        <v>225116.90000000002</v>
      </c>
      <c r="L19" s="13">
        <f>K19/K62*100</f>
        <v>9.128165843929652</v>
      </c>
      <c r="N19" s="16"/>
    </row>
    <row r="20" spans="1:14" ht="12.75">
      <c r="A20" s="55" t="s">
        <v>39</v>
      </c>
      <c r="B20" s="18" t="s">
        <v>16</v>
      </c>
      <c r="C20" s="18" t="s">
        <v>17</v>
      </c>
      <c r="D20" s="49">
        <v>0.986</v>
      </c>
      <c r="E20" s="50">
        <v>168.21</v>
      </c>
      <c r="F20" s="20">
        <v>165.91</v>
      </c>
      <c r="G20" s="18" t="s">
        <v>12</v>
      </c>
      <c r="H20" s="20">
        <f t="shared" si="0"/>
        <v>165.91</v>
      </c>
      <c r="I20" s="46">
        <f>I21+I22</f>
        <v>47141.3</v>
      </c>
      <c r="J20" s="46" t="s">
        <v>12</v>
      </c>
      <c r="K20" s="46">
        <f t="shared" si="1"/>
        <v>47141.3</v>
      </c>
      <c r="L20" s="20">
        <f>K20/K62*100</f>
        <v>1.9115117723211401</v>
      </c>
      <c r="N20" s="15"/>
    </row>
    <row r="21" spans="1:14" ht="33" customHeight="1">
      <c r="A21" s="56"/>
      <c r="B21" s="32" t="s">
        <v>70</v>
      </c>
      <c r="C21" s="12" t="s">
        <v>76</v>
      </c>
      <c r="D21" s="47">
        <v>0.606</v>
      </c>
      <c r="E21" s="20">
        <v>169.1</v>
      </c>
      <c r="F21" s="20">
        <v>102.54</v>
      </c>
      <c r="G21" s="18" t="s">
        <v>12</v>
      </c>
      <c r="H21" s="20">
        <f t="shared" si="0"/>
        <v>102.54</v>
      </c>
      <c r="I21" s="46">
        <v>29134.4</v>
      </c>
      <c r="J21" s="46" t="s">
        <v>12</v>
      </c>
      <c r="K21" s="46">
        <f t="shared" si="1"/>
        <v>29134.4</v>
      </c>
      <c r="L21" s="20">
        <f>K21/K62*100</f>
        <v>1.1813579298728083</v>
      </c>
      <c r="N21" s="15"/>
    </row>
    <row r="22" spans="1:14" ht="12.75">
      <c r="A22" s="57"/>
      <c r="B22" s="32" t="s">
        <v>71</v>
      </c>
      <c r="C22" s="12" t="s">
        <v>77</v>
      </c>
      <c r="D22" s="47">
        <v>0.127</v>
      </c>
      <c r="E22" s="20">
        <v>500.4</v>
      </c>
      <c r="F22" s="20">
        <v>63.37</v>
      </c>
      <c r="G22" s="18" t="s">
        <v>12</v>
      </c>
      <c r="H22" s="20">
        <f t="shared" si="0"/>
        <v>63.37</v>
      </c>
      <c r="I22" s="46">
        <v>18006.9</v>
      </c>
      <c r="J22" s="46" t="s">
        <v>12</v>
      </c>
      <c r="K22" s="46">
        <f t="shared" si="1"/>
        <v>18006.9</v>
      </c>
      <c r="L22" s="20">
        <f>K22/K62*100</f>
        <v>0.7301538424483316</v>
      </c>
      <c r="N22" s="15"/>
    </row>
    <row r="23" spans="1:18" ht="12.75">
      <c r="A23" s="29" t="s">
        <v>40</v>
      </c>
      <c r="B23" s="12" t="s">
        <v>18</v>
      </c>
      <c r="C23" s="12" t="s">
        <v>19</v>
      </c>
      <c r="D23" s="48">
        <v>0.633</v>
      </c>
      <c r="E23" s="13">
        <v>946.11</v>
      </c>
      <c r="F23" s="20">
        <v>599.28</v>
      </c>
      <c r="G23" s="12" t="s">
        <v>12</v>
      </c>
      <c r="H23" s="13">
        <f t="shared" si="0"/>
        <v>599.28</v>
      </c>
      <c r="I23" s="14">
        <v>170281.1</v>
      </c>
      <c r="J23" s="14" t="s">
        <v>12</v>
      </c>
      <c r="K23" s="14">
        <f t="shared" si="1"/>
        <v>170281.1</v>
      </c>
      <c r="L23" s="13">
        <f>K23/K62*100</f>
        <v>6.904653186352376</v>
      </c>
      <c r="N23" s="15"/>
      <c r="P23" s="23"/>
      <c r="Q23" s="24"/>
      <c r="R23" s="24"/>
    </row>
    <row r="24" spans="1:18" ht="15" customHeight="1">
      <c r="A24" s="29" t="s">
        <v>41</v>
      </c>
      <c r="B24" s="12" t="s">
        <v>20</v>
      </c>
      <c r="C24" s="12" t="s">
        <v>21</v>
      </c>
      <c r="D24" s="48">
        <v>0.119</v>
      </c>
      <c r="E24" s="13">
        <v>227.58</v>
      </c>
      <c r="F24" s="20">
        <v>27.08</v>
      </c>
      <c r="G24" s="12" t="s">
        <v>12</v>
      </c>
      <c r="H24" s="13">
        <f t="shared" si="0"/>
        <v>27.08</v>
      </c>
      <c r="I24" s="14">
        <v>7694.5</v>
      </c>
      <c r="J24" s="14" t="s">
        <v>12</v>
      </c>
      <c r="K24" s="14">
        <f t="shared" si="1"/>
        <v>7694.5</v>
      </c>
      <c r="L24" s="13">
        <f>K24/K62*100</f>
        <v>0.31200088525613445</v>
      </c>
      <c r="N24" s="15"/>
      <c r="O24" s="16"/>
      <c r="P24" s="23"/>
      <c r="Q24" s="24"/>
      <c r="R24" s="24"/>
    </row>
    <row r="25" spans="1:13" ht="33.75">
      <c r="A25" s="21" t="s">
        <v>42</v>
      </c>
      <c r="B25" s="12" t="s">
        <v>22</v>
      </c>
      <c r="C25" s="12"/>
      <c r="D25" s="12" t="s">
        <v>12</v>
      </c>
      <c r="E25" s="12" t="s">
        <v>12</v>
      </c>
      <c r="F25" s="12" t="s">
        <v>12</v>
      </c>
      <c r="G25" s="12" t="s">
        <v>12</v>
      </c>
      <c r="H25" s="13" t="str">
        <f t="shared" si="0"/>
        <v>Х</v>
      </c>
      <c r="I25" s="14">
        <v>0</v>
      </c>
      <c r="J25" s="14" t="s">
        <v>12</v>
      </c>
      <c r="K25" s="14">
        <f t="shared" si="1"/>
        <v>0</v>
      </c>
      <c r="L25" s="13">
        <f>K25/K62*100</f>
        <v>0</v>
      </c>
      <c r="M25" s="15"/>
    </row>
    <row r="26" spans="1:16" ht="12.75">
      <c r="A26" s="29" t="s">
        <v>43</v>
      </c>
      <c r="B26" s="12" t="s">
        <v>23</v>
      </c>
      <c r="C26" s="12" t="s">
        <v>14</v>
      </c>
      <c r="D26" s="12" t="s">
        <v>12</v>
      </c>
      <c r="E26" s="12" t="s">
        <v>12</v>
      </c>
      <c r="F26" s="12" t="s">
        <v>12</v>
      </c>
      <c r="G26" s="12" t="s">
        <v>12</v>
      </c>
      <c r="H26" s="13" t="str">
        <f aca="true" t="shared" si="2" ref="H26:H36">F26</f>
        <v>Х</v>
      </c>
      <c r="I26" s="14">
        <v>0</v>
      </c>
      <c r="J26" s="14" t="s">
        <v>12</v>
      </c>
      <c r="K26" s="14">
        <f t="shared" si="1"/>
        <v>0</v>
      </c>
      <c r="L26" s="13">
        <f>K26/K62*100</f>
        <v>0</v>
      </c>
      <c r="M26" s="15"/>
      <c r="N26" s="17"/>
      <c r="P26" s="15"/>
    </row>
    <row r="27" spans="1:16" ht="12.75">
      <c r="A27" s="28" t="s">
        <v>39</v>
      </c>
      <c r="B27" s="12" t="s">
        <v>24</v>
      </c>
      <c r="C27" s="18" t="s">
        <v>17</v>
      </c>
      <c r="D27" s="12" t="s">
        <v>12</v>
      </c>
      <c r="E27" s="12" t="s">
        <v>12</v>
      </c>
      <c r="F27" s="12" t="s">
        <v>12</v>
      </c>
      <c r="G27" s="12" t="s">
        <v>12</v>
      </c>
      <c r="H27" s="13" t="str">
        <f t="shared" si="2"/>
        <v>Х</v>
      </c>
      <c r="I27" s="14">
        <v>0</v>
      </c>
      <c r="J27" s="14" t="s">
        <v>12</v>
      </c>
      <c r="K27" s="14">
        <f t="shared" si="1"/>
        <v>0</v>
      </c>
      <c r="L27" s="13">
        <f>K27/K62*100</f>
        <v>0</v>
      </c>
      <c r="M27" s="15"/>
      <c r="N27" s="17"/>
      <c r="P27" s="15"/>
    </row>
    <row r="28" spans="1:16" ht="12.75">
      <c r="A28" s="29" t="s">
        <v>40</v>
      </c>
      <c r="B28" s="12" t="s">
        <v>25</v>
      </c>
      <c r="C28" s="12" t="s">
        <v>19</v>
      </c>
      <c r="D28" s="12" t="s">
        <v>12</v>
      </c>
      <c r="E28" s="12" t="s">
        <v>12</v>
      </c>
      <c r="F28" s="12" t="s">
        <v>12</v>
      </c>
      <c r="G28" s="12" t="s">
        <v>12</v>
      </c>
      <c r="H28" s="13" t="str">
        <f t="shared" si="2"/>
        <v>Х</v>
      </c>
      <c r="I28" s="14">
        <v>0</v>
      </c>
      <c r="J28" s="14" t="s">
        <v>12</v>
      </c>
      <c r="K28" s="14">
        <f t="shared" si="1"/>
        <v>0</v>
      </c>
      <c r="L28" s="13">
        <f>K28/K62*100</f>
        <v>0</v>
      </c>
      <c r="M28" s="15"/>
      <c r="N28" s="17"/>
      <c r="P28" s="15"/>
    </row>
    <row r="29" spans="1:16" ht="14.25" customHeight="1">
      <c r="A29" s="29" t="s">
        <v>41</v>
      </c>
      <c r="B29" s="12" t="s">
        <v>44</v>
      </c>
      <c r="C29" s="12" t="s">
        <v>21</v>
      </c>
      <c r="D29" s="12" t="s">
        <v>12</v>
      </c>
      <c r="E29" s="12" t="s">
        <v>12</v>
      </c>
      <c r="F29" s="12" t="s">
        <v>12</v>
      </c>
      <c r="G29" s="12" t="s">
        <v>12</v>
      </c>
      <c r="H29" s="13" t="str">
        <f t="shared" si="2"/>
        <v>Х</v>
      </c>
      <c r="I29" s="14">
        <v>0</v>
      </c>
      <c r="J29" s="14" t="s">
        <v>12</v>
      </c>
      <c r="K29" s="14">
        <f t="shared" si="1"/>
        <v>0</v>
      </c>
      <c r="L29" s="13">
        <f>K29/K62*100</f>
        <v>0</v>
      </c>
      <c r="M29" s="15"/>
      <c r="N29" s="17"/>
      <c r="P29" s="15"/>
    </row>
    <row r="30" spans="1:13" ht="18.75" customHeight="1">
      <c r="A30" s="29" t="s">
        <v>45</v>
      </c>
      <c r="B30" s="12">
        <v>12</v>
      </c>
      <c r="C30" s="12"/>
      <c r="D30" s="12" t="s">
        <v>12</v>
      </c>
      <c r="E30" s="12" t="s">
        <v>12</v>
      </c>
      <c r="F30" s="20">
        <v>361.68</v>
      </c>
      <c r="G30" s="12" t="s">
        <v>12</v>
      </c>
      <c r="H30" s="13">
        <f t="shared" si="2"/>
        <v>361.68</v>
      </c>
      <c r="I30" s="14">
        <v>102766.9</v>
      </c>
      <c r="J30" s="14" t="s">
        <v>12</v>
      </c>
      <c r="K30" s="14">
        <f t="shared" si="1"/>
        <v>102766.9</v>
      </c>
      <c r="L30" s="13">
        <f>K30/K62*100</f>
        <v>4.167049681594468</v>
      </c>
      <c r="M30" s="15"/>
    </row>
    <row r="31" spans="1:12" ht="26.25" customHeight="1">
      <c r="A31" s="11" t="s">
        <v>46</v>
      </c>
      <c r="B31" s="12">
        <v>13</v>
      </c>
      <c r="C31" s="12" t="s">
        <v>19</v>
      </c>
      <c r="D31" s="12" t="s">
        <v>12</v>
      </c>
      <c r="E31" s="12" t="s">
        <v>12</v>
      </c>
      <c r="F31" s="13">
        <v>0</v>
      </c>
      <c r="G31" s="12" t="s">
        <v>12</v>
      </c>
      <c r="H31" s="13">
        <f t="shared" si="2"/>
        <v>0</v>
      </c>
      <c r="I31" s="14">
        <v>0</v>
      </c>
      <c r="J31" s="13" t="s">
        <v>12</v>
      </c>
      <c r="K31" s="14">
        <f t="shared" si="1"/>
        <v>0</v>
      </c>
      <c r="L31" s="13">
        <v>0</v>
      </c>
    </row>
    <row r="32" spans="1:12" ht="31.5">
      <c r="A32" s="30" t="s">
        <v>88</v>
      </c>
      <c r="B32" s="34">
        <v>14</v>
      </c>
      <c r="C32" s="34"/>
      <c r="D32" s="34" t="s">
        <v>12</v>
      </c>
      <c r="E32" s="34" t="s">
        <v>12</v>
      </c>
      <c r="F32" s="36">
        <v>0</v>
      </c>
      <c r="G32" s="34" t="s">
        <v>12</v>
      </c>
      <c r="H32" s="36">
        <f t="shared" si="2"/>
        <v>0</v>
      </c>
      <c r="I32" s="36">
        <v>0</v>
      </c>
      <c r="J32" s="36">
        <v>0</v>
      </c>
      <c r="K32" s="37">
        <v>0</v>
      </c>
      <c r="L32" s="37">
        <v>0</v>
      </c>
    </row>
    <row r="33" spans="1:12" ht="12.75">
      <c r="A33" s="29" t="s">
        <v>43</v>
      </c>
      <c r="B33" s="12">
        <v>15</v>
      </c>
      <c r="C33" s="12" t="s">
        <v>14</v>
      </c>
      <c r="D33" s="12" t="s">
        <v>12</v>
      </c>
      <c r="E33" s="12" t="s">
        <v>12</v>
      </c>
      <c r="F33" s="13">
        <v>0</v>
      </c>
      <c r="G33" s="12" t="s">
        <v>12</v>
      </c>
      <c r="H33" s="13">
        <f t="shared" si="2"/>
        <v>0</v>
      </c>
      <c r="I33" s="13">
        <v>0</v>
      </c>
      <c r="J33" s="13">
        <v>0</v>
      </c>
      <c r="K33" s="14">
        <v>0</v>
      </c>
      <c r="L33" s="14">
        <v>0</v>
      </c>
    </row>
    <row r="34" spans="1:12" ht="12.75">
      <c r="A34" s="28" t="s">
        <v>39</v>
      </c>
      <c r="B34" s="12">
        <v>16</v>
      </c>
      <c r="C34" s="18" t="s">
        <v>17</v>
      </c>
      <c r="D34" s="12" t="s">
        <v>12</v>
      </c>
      <c r="E34" s="12" t="s">
        <v>12</v>
      </c>
      <c r="F34" s="13">
        <v>0</v>
      </c>
      <c r="G34" s="12" t="s">
        <v>12</v>
      </c>
      <c r="H34" s="13">
        <f t="shared" si="2"/>
        <v>0</v>
      </c>
      <c r="I34" s="13">
        <v>0</v>
      </c>
      <c r="J34" s="13">
        <v>0</v>
      </c>
      <c r="K34" s="14">
        <v>0</v>
      </c>
      <c r="L34" s="14">
        <v>0</v>
      </c>
    </row>
    <row r="35" spans="1:14" ht="12.75">
      <c r="A35" s="29" t="s">
        <v>40</v>
      </c>
      <c r="B35" s="12">
        <v>17</v>
      </c>
      <c r="C35" s="12" t="s">
        <v>19</v>
      </c>
      <c r="D35" s="12" t="s">
        <v>12</v>
      </c>
      <c r="E35" s="12" t="s">
        <v>12</v>
      </c>
      <c r="F35" s="13">
        <v>0</v>
      </c>
      <c r="G35" s="12" t="s">
        <v>12</v>
      </c>
      <c r="H35" s="13">
        <f t="shared" si="2"/>
        <v>0</v>
      </c>
      <c r="I35" s="13">
        <v>0</v>
      </c>
      <c r="J35" s="13">
        <v>0</v>
      </c>
      <c r="K35" s="14">
        <v>0</v>
      </c>
      <c r="L35" s="14">
        <v>0</v>
      </c>
      <c r="M35" s="42"/>
      <c r="N35" s="25"/>
    </row>
    <row r="36" spans="1:19" ht="15.75" customHeight="1">
      <c r="A36" s="29" t="s">
        <v>41</v>
      </c>
      <c r="B36" s="12">
        <v>18</v>
      </c>
      <c r="C36" s="12" t="s">
        <v>21</v>
      </c>
      <c r="D36" s="12" t="s">
        <v>12</v>
      </c>
      <c r="E36" s="12" t="s">
        <v>12</v>
      </c>
      <c r="F36" s="13">
        <v>0</v>
      </c>
      <c r="G36" s="12" t="s">
        <v>12</v>
      </c>
      <c r="H36" s="13">
        <f t="shared" si="2"/>
        <v>0</v>
      </c>
      <c r="I36" s="13">
        <v>0</v>
      </c>
      <c r="J36" s="13">
        <v>0</v>
      </c>
      <c r="K36" s="14">
        <v>0</v>
      </c>
      <c r="L36" s="14">
        <v>0</v>
      </c>
      <c r="R36" s="2" t="s">
        <v>81</v>
      </c>
      <c r="S36" s="2" t="s">
        <v>82</v>
      </c>
    </row>
    <row r="37" spans="1:19" ht="21">
      <c r="A37" s="30" t="s">
        <v>47</v>
      </c>
      <c r="B37" s="34">
        <v>19</v>
      </c>
      <c r="C37" s="34"/>
      <c r="D37" s="34" t="s">
        <v>12</v>
      </c>
      <c r="E37" s="34" t="s">
        <v>12</v>
      </c>
      <c r="F37" s="34" t="s">
        <v>12</v>
      </c>
      <c r="G37" s="37">
        <f>G38+G39+G43+G44+G45</f>
        <v>7379.62</v>
      </c>
      <c r="H37" s="37">
        <f>H38+H39+H43+H44+H45</f>
        <v>7379.62</v>
      </c>
      <c r="I37" s="34" t="s">
        <v>12</v>
      </c>
      <c r="J37" s="37">
        <f>ROUND(J38+J39+J43+J44+J45,2)</f>
        <v>2130504.1</v>
      </c>
      <c r="K37" s="37">
        <f>ROUND(K38+K39+K43+K44+K45,2)</f>
        <v>2130504.1</v>
      </c>
      <c r="L37" s="36">
        <f>K37/K62*100</f>
        <v>86.38887065330093</v>
      </c>
      <c r="O37" s="16"/>
      <c r="P37" s="15" t="e">
        <f>O37/O42*100</f>
        <v>#DIV/0!</v>
      </c>
      <c r="Q37" s="45">
        <v>5.7</v>
      </c>
      <c r="R37">
        <v>5.7</v>
      </c>
      <c r="S37">
        <v>5.7</v>
      </c>
    </row>
    <row r="38" spans="1:19" ht="12.75">
      <c r="A38" s="31" t="s">
        <v>48</v>
      </c>
      <c r="B38" s="12">
        <v>20</v>
      </c>
      <c r="C38" s="12" t="s">
        <v>14</v>
      </c>
      <c r="D38" s="12">
        <v>0.32</v>
      </c>
      <c r="E38" s="12">
        <v>1410.01</v>
      </c>
      <c r="F38" s="12" t="s">
        <v>12</v>
      </c>
      <c r="G38" s="13">
        <v>451.38</v>
      </c>
      <c r="H38" s="13">
        <f aca="true" t="shared" si="3" ref="H38:H53">SUM(G38)</f>
        <v>451.38</v>
      </c>
      <c r="I38" s="12" t="s">
        <v>12</v>
      </c>
      <c r="J38" s="14">
        <v>130313.5</v>
      </c>
      <c r="K38" s="14">
        <f>ROUND(J38,2)</f>
        <v>130313.5</v>
      </c>
      <c r="L38" s="13">
        <f>K38/K62*100</f>
        <v>5.284024609893467</v>
      </c>
      <c r="M38" s="39"/>
      <c r="N38" s="16"/>
      <c r="O38" s="15"/>
      <c r="P38" s="15" t="e">
        <f>O38/O42*100</f>
        <v>#DIV/0!</v>
      </c>
      <c r="Q38" s="45">
        <v>35.1</v>
      </c>
      <c r="R38">
        <v>33.7</v>
      </c>
      <c r="S38">
        <v>26.8</v>
      </c>
    </row>
    <row r="39" spans="1:19" ht="14.25" customHeight="1">
      <c r="A39" s="55" t="s">
        <v>49</v>
      </c>
      <c r="B39" s="12">
        <v>21</v>
      </c>
      <c r="C39" s="12" t="s">
        <v>17</v>
      </c>
      <c r="D39" s="51">
        <v>8.543</v>
      </c>
      <c r="E39" s="12">
        <v>311.96</v>
      </c>
      <c r="F39" s="12" t="s">
        <v>12</v>
      </c>
      <c r="G39" s="13">
        <v>2665.03</v>
      </c>
      <c r="H39" s="13">
        <f t="shared" si="3"/>
        <v>2665.03</v>
      </c>
      <c r="I39" s="12" t="s">
        <v>12</v>
      </c>
      <c r="J39" s="14">
        <f>J40+J41+J42</f>
        <v>769397.6</v>
      </c>
      <c r="K39" s="14">
        <f>K40+K41+K42</f>
        <v>769397.6</v>
      </c>
      <c r="L39" s="13">
        <f>K39/K62*100</f>
        <v>31.197963781135257</v>
      </c>
      <c r="M39" s="39"/>
      <c r="N39" s="16"/>
      <c r="O39" s="17"/>
      <c r="P39" s="15" t="e">
        <f>O39/O42*100</f>
        <v>#DIV/0!</v>
      </c>
      <c r="Q39" s="45">
        <v>0.3</v>
      </c>
      <c r="R39">
        <v>0.4</v>
      </c>
      <c r="S39">
        <v>1.8</v>
      </c>
    </row>
    <row r="40" spans="1:19" ht="35.25" customHeight="1">
      <c r="A40" s="56"/>
      <c r="B40" s="32" t="s">
        <v>53</v>
      </c>
      <c r="C40" s="12" t="s">
        <v>54</v>
      </c>
      <c r="D40" s="48">
        <v>3.544</v>
      </c>
      <c r="E40" s="12">
        <v>302.76</v>
      </c>
      <c r="F40" s="12" t="s">
        <v>12</v>
      </c>
      <c r="G40" s="13">
        <v>1073.11</v>
      </c>
      <c r="H40" s="13">
        <f t="shared" si="3"/>
        <v>1073.11</v>
      </c>
      <c r="I40" s="12" t="s">
        <v>12</v>
      </c>
      <c r="J40" s="14">
        <v>309808.2</v>
      </c>
      <c r="K40" s="14">
        <f aca="true" t="shared" si="4" ref="K40:K45">ROUND(J40,2)</f>
        <v>309808.2</v>
      </c>
      <c r="L40" s="13">
        <f>K40/K62*100</f>
        <v>12.562275997090072</v>
      </c>
      <c r="M40" s="41"/>
      <c r="N40" s="16"/>
      <c r="O40" s="16"/>
      <c r="P40" s="15" t="e">
        <f>O40/O42*100</f>
        <v>#DIV/0!</v>
      </c>
      <c r="Q40" s="45">
        <v>6.3</v>
      </c>
      <c r="R40">
        <v>5.2</v>
      </c>
      <c r="S40">
        <v>7.4</v>
      </c>
    </row>
    <row r="41" spans="1:19" ht="47.25" customHeight="1">
      <c r="A41" s="56"/>
      <c r="B41" s="32" t="s">
        <v>55</v>
      </c>
      <c r="C41" s="12" t="s">
        <v>57</v>
      </c>
      <c r="D41" s="48">
        <v>0.06</v>
      </c>
      <c r="E41" s="12">
        <v>407.6</v>
      </c>
      <c r="F41" s="12" t="s">
        <v>12</v>
      </c>
      <c r="G41" s="13">
        <v>24.41</v>
      </c>
      <c r="H41" s="13">
        <f t="shared" si="3"/>
        <v>24.41</v>
      </c>
      <c r="I41" s="12" t="s">
        <v>12</v>
      </c>
      <c r="J41" s="14">
        <v>7047.8</v>
      </c>
      <c r="K41" s="14">
        <f t="shared" si="4"/>
        <v>7047.8</v>
      </c>
      <c r="L41" s="13">
        <f>K41/K62*100</f>
        <v>0.28577813231635385</v>
      </c>
      <c r="M41" s="41"/>
      <c r="N41" s="16"/>
      <c r="O41" s="16"/>
      <c r="P41" s="15" t="e">
        <f>O41/O42*100</f>
        <v>#DIV/0!</v>
      </c>
      <c r="Q41" s="45">
        <v>52.6</v>
      </c>
      <c r="R41">
        <v>55</v>
      </c>
      <c r="S41">
        <v>58.3</v>
      </c>
    </row>
    <row r="42" spans="1:19" ht="17.25" customHeight="1">
      <c r="A42" s="57"/>
      <c r="B42" s="32" t="s">
        <v>56</v>
      </c>
      <c r="C42" s="12" t="s">
        <v>58</v>
      </c>
      <c r="D42" s="48">
        <v>1.764</v>
      </c>
      <c r="E42" s="12">
        <v>888.71</v>
      </c>
      <c r="F42" s="12" t="s">
        <v>12</v>
      </c>
      <c r="G42" s="13">
        <v>1567.51</v>
      </c>
      <c r="H42" s="13">
        <f t="shared" si="3"/>
        <v>1567.51</v>
      </c>
      <c r="I42" s="12" t="s">
        <v>12</v>
      </c>
      <c r="J42" s="14">
        <v>452541.6</v>
      </c>
      <c r="K42" s="14">
        <f t="shared" si="4"/>
        <v>452541.6</v>
      </c>
      <c r="L42" s="13">
        <f>K42/K62*100</f>
        <v>18.34990965172883</v>
      </c>
      <c r="M42" s="41"/>
      <c r="N42" s="16"/>
      <c r="O42" s="16"/>
      <c r="P42" s="44" t="e">
        <f>SUM(P37:P41)</f>
        <v>#DIV/0!</v>
      </c>
      <c r="Q42" s="44">
        <f>SUM(Q37:Q41)</f>
        <v>100</v>
      </c>
      <c r="R42" s="44">
        <f>SUM(R37:R41)</f>
        <v>100</v>
      </c>
      <c r="S42" s="44">
        <f>SUM(S37:S41)</f>
        <v>100</v>
      </c>
    </row>
    <row r="43" spans="1:16" ht="12.75">
      <c r="A43" s="29" t="s">
        <v>50</v>
      </c>
      <c r="B43" s="12">
        <v>22</v>
      </c>
      <c r="C43" s="12" t="s">
        <v>19</v>
      </c>
      <c r="D43" s="48">
        <v>1.919</v>
      </c>
      <c r="E43" s="13">
        <v>1884.01</v>
      </c>
      <c r="F43" s="12" t="s">
        <v>12</v>
      </c>
      <c r="G43" s="13">
        <v>3616.31</v>
      </c>
      <c r="H43" s="13">
        <f t="shared" si="3"/>
        <v>3616.31</v>
      </c>
      <c r="I43" s="12" t="s">
        <v>12</v>
      </c>
      <c r="J43" s="14">
        <v>1044031.8</v>
      </c>
      <c r="K43" s="14">
        <f t="shared" si="4"/>
        <v>1044031.8</v>
      </c>
      <c r="L43" s="13">
        <f>K43/K62*100</f>
        <v>42.33398477296193</v>
      </c>
      <c r="M43" s="40"/>
      <c r="N43" s="16"/>
      <c r="P43" s="15"/>
    </row>
    <row r="44" spans="1:16" ht="12.75" customHeight="1">
      <c r="A44" s="29" t="s">
        <v>51</v>
      </c>
      <c r="B44" s="12">
        <v>23</v>
      </c>
      <c r="C44" s="12" t="s">
        <v>21</v>
      </c>
      <c r="D44" s="48">
        <v>0.63</v>
      </c>
      <c r="E44" s="12">
        <v>757.67</v>
      </c>
      <c r="F44" s="12" t="s">
        <v>12</v>
      </c>
      <c r="G44" s="13">
        <v>477.36</v>
      </c>
      <c r="H44" s="13">
        <f t="shared" si="3"/>
        <v>477.36</v>
      </c>
      <c r="I44" s="12" t="s">
        <v>12</v>
      </c>
      <c r="J44" s="14">
        <v>137816.2</v>
      </c>
      <c r="K44" s="14">
        <f t="shared" si="4"/>
        <v>137816.2</v>
      </c>
      <c r="L44" s="13">
        <f>K44/K62*100</f>
        <v>5.588248281582491</v>
      </c>
      <c r="M44" s="39"/>
      <c r="N44" s="16"/>
      <c r="O44" s="16"/>
      <c r="P44" s="15"/>
    </row>
    <row r="45" spans="1:14" ht="12.75">
      <c r="A45" s="29" t="s">
        <v>52</v>
      </c>
      <c r="B45" s="12">
        <v>24</v>
      </c>
      <c r="C45" s="12"/>
      <c r="D45" s="12" t="s">
        <v>12</v>
      </c>
      <c r="E45" s="12" t="s">
        <v>12</v>
      </c>
      <c r="F45" s="12" t="s">
        <v>12</v>
      </c>
      <c r="G45" s="13">
        <v>169.54</v>
      </c>
      <c r="H45" s="13">
        <f t="shared" si="3"/>
        <v>169.54</v>
      </c>
      <c r="I45" s="12" t="s">
        <v>12</v>
      </c>
      <c r="J45" s="14">
        <v>48945</v>
      </c>
      <c r="K45" s="14">
        <f t="shared" si="4"/>
        <v>48945</v>
      </c>
      <c r="L45" s="13">
        <f>K45/K62*100</f>
        <v>1.9846492077277929</v>
      </c>
      <c r="M45" s="15"/>
      <c r="N45" s="16"/>
    </row>
    <row r="46" spans="1:14" ht="33.75">
      <c r="A46" s="29" t="s">
        <v>59</v>
      </c>
      <c r="B46" s="12">
        <v>25</v>
      </c>
      <c r="C46" s="12"/>
      <c r="D46" s="34" t="s">
        <v>12</v>
      </c>
      <c r="E46" s="34" t="s">
        <v>12</v>
      </c>
      <c r="F46" s="34" t="s">
        <v>12</v>
      </c>
      <c r="G46" s="37">
        <f>G47+G48+G52+G53</f>
        <v>7210.08</v>
      </c>
      <c r="H46" s="37">
        <f>H47+H48+H52+H53</f>
        <v>7210.08</v>
      </c>
      <c r="I46" s="34" t="s">
        <v>12</v>
      </c>
      <c r="J46" s="37">
        <f>ROUND(J47+J48+J52+J53+J54,2)</f>
        <v>2081559.1</v>
      </c>
      <c r="K46" s="37">
        <f>ROUND(K47+K48+K52+K53+K54,2)</f>
        <v>2081559.1</v>
      </c>
      <c r="L46" s="36">
        <f>K46/K62*100</f>
        <v>84.40422144557314</v>
      </c>
      <c r="M46" s="16"/>
      <c r="N46" s="16"/>
    </row>
    <row r="47" spans="1:13" ht="12.75">
      <c r="A47" s="29" t="s">
        <v>43</v>
      </c>
      <c r="B47" s="12">
        <v>26</v>
      </c>
      <c r="C47" s="12" t="s">
        <v>14</v>
      </c>
      <c r="D47" s="12">
        <v>0.32</v>
      </c>
      <c r="E47" s="12">
        <v>1410.01</v>
      </c>
      <c r="F47" s="12" t="s">
        <v>12</v>
      </c>
      <c r="G47" s="13">
        <v>451.38</v>
      </c>
      <c r="H47" s="13">
        <f t="shared" si="3"/>
        <v>451.38</v>
      </c>
      <c r="I47" s="12" t="s">
        <v>12</v>
      </c>
      <c r="J47" s="14">
        <v>130313.5</v>
      </c>
      <c r="K47" s="14">
        <f>ROUND(J47,2)</f>
        <v>130313.5</v>
      </c>
      <c r="L47" s="13">
        <f>K47/K62*100</f>
        <v>5.284024609893467</v>
      </c>
      <c r="M47" s="16"/>
    </row>
    <row r="48" spans="1:13" ht="12.75">
      <c r="A48" s="55" t="s">
        <v>39</v>
      </c>
      <c r="B48" s="32">
        <v>27</v>
      </c>
      <c r="C48" s="18" t="s">
        <v>17</v>
      </c>
      <c r="D48" s="51">
        <v>8.543</v>
      </c>
      <c r="E48" s="12">
        <v>311.96</v>
      </c>
      <c r="F48" s="12" t="s">
        <v>12</v>
      </c>
      <c r="G48" s="13">
        <v>2665.03</v>
      </c>
      <c r="H48" s="13">
        <f t="shared" si="3"/>
        <v>2665.03</v>
      </c>
      <c r="I48" s="12" t="s">
        <v>12</v>
      </c>
      <c r="J48" s="14">
        <f>J49+J50+J51</f>
        <v>769397.6</v>
      </c>
      <c r="K48" s="14">
        <f>K49+K50+K51</f>
        <v>769397.6</v>
      </c>
      <c r="L48" s="13">
        <f>K48/K62*100</f>
        <v>31.197963781135257</v>
      </c>
      <c r="M48" s="16"/>
    </row>
    <row r="49" spans="1:13" ht="33.75">
      <c r="A49" s="56"/>
      <c r="B49" s="32" t="s">
        <v>60</v>
      </c>
      <c r="C49" s="12" t="s">
        <v>54</v>
      </c>
      <c r="D49" s="48">
        <v>3.544</v>
      </c>
      <c r="E49" s="12">
        <v>302.76</v>
      </c>
      <c r="F49" s="12" t="s">
        <v>12</v>
      </c>
      <c r="G49" s="13">
        <v>1073.11</v>
      </c>
      <c r="H49" s="13">
        <f t="shared" si="3"/>
        <v>1073.11</v>
      </c>
      <c r="I49" s="12" t="s">
        <v>12</v>
      </c>
      <c r="J49" s="14">
        <v>309808.2</v>
      </c>
      <c r="K49" s="14">
        <f>ROUND(J49,2)</f>
        <v>309808.2</v>
      </c>
      <c r="L49" s="13">
        <f>K49/K62*100</f>
        <v>12.562275997090072</v>
      </c>
      <c r="M49" s="16"/>
    </row>
    <row r="50" spans="1:13" ht="45">
      <c r="A50" s="56"/>
      <c r="B50" s="32" t="s">
        <v>61</v>
      </c>
      <c r="C50" s="12" t="s">
        <v>57</v>
      </c>
      <c r="D50" s="48">
        <v>0.06</v>
      </c>
      <c r="E50" s="12">
        <v>407.6</v>
      </c>
      <c r="F50" s="12" t="s">
        <v>12</v>
      </c>
      <c r="G50" s="13">
        <v>24.41</v>
      </c>
      <c r="H50" s="13">
        <f t="shared" si="3"/>
        <v>24.41</v>
      </c>
      <c r="I50" s="12" t="s">
        <v>12</v>
      </c>
      <c r="J50" s="14">
        <v>7047.8</v>
      </c>
      <c r="K50" s="14">
        <f>ROUND(J50,2)</f>
        <v>7047.8</v>
      </c>
      <c r="L50" s="13">
        <f>K50/K62*100</f>
        <v>0.28577813231635385</v>
      </c>
      <c r="M50" s="16"/>
    </row>
    <row r="51" spans="1:13" ht="12.75">
      <c r="A51" s="57"/>
      <c r="B51" s="32" t="s">
        <v>62</v>
      </c>
      <c r="C51" s="12" t="s">
        <v>58</v>
      </c>
      <c r="D51" s="48">
        <v>1.764</v>
      </c>
      <c r="E51" s="12">
        <v>888.71</v>
      </c>
      <c r="F51" s="12" t="s">
        <v>12</v>
      </c>
      <c r="G51" s="13">
        <v>1567.51</v>
      </c>
      <c r="H51" s="13">
        <f t="shared" si="3"/>
        <v>1567.51</v>
      </c>
      <c r="I51" s="12" t="s">
        <v>12</v>
      </c>
      <c r="J51" s="14">
        <v>452541.6</v>
      </c>
      <c r="K51" s="14">
        <f>ROUND(J51,2)</f>
        <v>452541.6</v>
      </c>
      <c r="L51" s="13">
        <f>K51/K62*100</f>
        <v>18.34990965172883</v>
      </c>
      <c r="M51" s="16"/>
    </row>
    <row r="52" spans="1:13" ht="12.75">
      <c r="A52" s="29" t="s">
        <v>40</v>
      </c>
      <c r="B52" s="12">
        <v>28</v>
      </c>
      <c r="C52" s="12" t="s">
        <v>19</v>
      </c>
      <c r="D52" s="48">
        <v>1.919</v>
      </c>
      <c r="E52" s="13">
        <v>1884.01</v>
      </c>
      <c r="F52" s="12" t="s">
        <v>12</v>
      </c>
      <c r="G52" s="13">
        <v>3616.31</v>
      </c>
      <c r="H52" s="13">
        <f t="shared" si="3"/>
        <v>3616.31</v>
      </c>
      <c r="I52" s="12" t="s">
        <v>12</v>
      </c>
      <c r="J52" s="14">
        <v>1044031.8</v>
      </c>
      <c r="K52" s="14">
        <f>ROUND(J52,2)</f>
        <v>1044031.8</v>
      </c>
      <c r="L52" s="13">
        <f>K52/K62*100</f>
        <v>42.33398477296193</v>
      </c>
      <c r="M52" s="16"/>
    </row>
    <row r="53" spans="1:13" ht="14.25" customHeight="1">
      <c r="A53" s="29" t="s">
        <v>41</v>
      </c>
      <c r="B53" s="12">
        <v>29</v>
      </c>
      <c r="C53" s="12" t="s">
        <v>21</v>
      </c>
      <c r="D53" s="48">
        <v>0.63</v>
      </c>
      <c r="E53" s="12">
        <v>757.67</v>
      </c>
      <c r="F53" s="12" t="s">
        <v>12</v>
      </c>
      <c r="G53" s="13">
        <v>477.36</v>
      </c>
      <c r="H53" s="13">
        <f t="shared" si="3"/>
        <v>477.36</v>
      </c>
      <c r="I53" s="12" t="s">
        <v>12</v>
      </c>
      <c r="J53" s="14">
        <v>137816.2</v>
      </c>
      <c r="K53" s="14">
        <f>ROUND(J53,2)</f>
        <v>137816.2</v>
      </c>
      <c r="L53" s="13">
        <f>K53/K62*100</f>
        <v>5.588248281582491</v>
      </c>
      <c r="M53" s="16"/>
    </row>
    <row r="54" spans="1:13" ht="22.5">
      <c r="A54" s="29" t="s">
        <v>63</v>
      </c>
      <c r="B54" s="12">
        <v>30</v>
      </c>
      <c r="C54" s="12"/>
      <c r="D54" s="12" t="s">
        <v>12</v>
      </c>
      <c r="E54" s="12" t="s">
        <v>12</v>
      </c>
      <c r="F54" s="12" t="s">
        <v>12</v>
      </c>
      <c r="G54" s="13">
        <v>0</v>
      </c>
      <c r="H54" s="13">
        <v>0</v>
      </c>
      <c r="I54" s="12" t="s">
        <v>12</v>
      </c>
      <c r="J54" s="14">
        <v>0</v>
      </c>
      <c r="K54" s="14">
        <v>0</v>
      </c>
      <c r="L54" s="13">
        <f>K54/K62*100</f>
        <v>0</v>
      </c>
      <c r="M54" s="16"/>
    </row>
    <row r="55" spans="1:13" ht="12.75">
      <c r="A55" s="29" t="s">
        <v>43</v>
      </c>
      <c r="B55" s="12">
        <v>31</v>
      </c>
      <c r="C55" s="12" t="s">
        <v>14</v>
      </c>
      <c r="D55" s="38">
        <v>0</v>
      </c>
      <c r="E55" s="38">
        <v>0</v>
      </c>
      <c r="F55" s="12" t="s">
        <v>12</v>
      </c>
      <c r="G55" s="38">
        <v>0</v>
      </c>
      <c r="H55" s="38">
        <v>0</v>
      </c>
      <c r="I55" s="12" t="s">
        <v>12</v>
      </c>
      <c r="J55" s="38">
        <v>0</v>
      </c>
      <c r="K55" s="38">
        <v>0</v>
      </c>
      <c r="L55" s="38">
        <v>0</v>
      </c>
      <c r="M55" s="16"/>
    </row>
    <row r="56" spans="1:13" ht="12.75">
      <c r="A56" s="55" t="s">
        <v>39</v>
      </c>
      <c r="B56" s="32" t="s">
        <v>64</v>
      </c>
      <c r="C56" s="18" t="s">
        <v>17</v>
      </c>
      <c r="D56" s="38">
        <v>0</v>
      </c>
      <c r="E56" s="38">
        <v>0</v>
      </c>
      <c r="F56" s="12" t="s">
        <v>12</v>
      </c>
      <c r="G56" s="38">
        <v>0</v>
      </c>
      <c r="H56" s="38">
        <v>0</v>
      </c>
      <c r="I56" s="12" t="s">
        <v>12</v>
      </c>
      <c r="J56" s="38">
        <v>0</v>
      </c>
      <c r="K56" s="38">
        <v>0</v>
      </c>
      <c r="L56" s="38">
        <v>0</v>
      </c>
      <c r="M56" s="16"/>
    </row>
    <row r="57" spans="1:13" ht="33.75">
      <c r="A57" s="56"/>
      <c r="B57" s="32" t="s">
        <v>65</v>
      </c>
      <c r="C57" s="12" t="s">
        <v>54</v>
      </c>
      <c r="D57" s="38">
        <v>0</v>
      </c>
      <c r="E57" s="38">
        <v>0</v>
      </c>
      <c r="F57" s="12" t="s">
        <v>12</v>
      </c>
      <c r="G57" s="38">
        <v>0</v>
      </c>
      <c r="H57" s="38">
        <v>0</v>
      </c>
      <c r="I57" s="12" t="s">
        <v>12</v>
      </c>
      <c r="J57" s="38">
        <v>0</v>
      </c>
      <c r="K57" s="38">
        <v>0</v>
      </c>
      <c r="L57" s="38">
        <v>0</v>
      </c>
      <c r="M57" s="16"/>
    </row>
    <row r="58" spans="1:13" ht="45">
      <c r="A58" s="56"/>
      <c r="B58" s="32" t="s">
        <v>66</v>
      </c>
      <c r="C58" s="12" t="s">
        <v>57</v>
      </c>
      <c r="D58" s="38">
        <v>0</v>
      </c>
      <c r="E58" s="38">
        <v>0</v>
      </c>
      <c r="F58" s="12" t="s">
        <v>12</v>
      </c>
      <c r="G58" s="38">
        <v>0</v>
      </c>
      <c r="H58" s="38">
        <v>0</v>
      </c>
      <c r="I58" s="12" t="s">
        <v>12</v>
      </c>
      <c r="J58" s="38">
        <v>0</v>
      </c>
      <c r="K58" s="38">
        <v>0</v>
      </c>
      <c r="L58" s="38">
        <v>0</v>
      </c>
      <c r="M58" s="16"/>
    </row>
    <row r="59" spans="1:13" ht="12.75">
      <c r="A59" s="57"/>
      <c r="B59" s="32" t="s">
        <v>67</v>
      </c>
      <c r="C59" s="12" t="s">
        <v>58</v>
      </c>
      <c r="D59" s="38">
        <v>0</v>
      </c>
      <c r="E59" s="38">
        <v>0</v>
      </c>
      <c r="F59" s="12" t="s">
        <v>12</v>
      </c>
      <c r="G59" s="38">
        <v>0</v>
      </c>
      <c r="H59" s="38">
        <v>0</v>
      </c>
      <c r="I59" s="12" t="s">
        <v>12</v>
      </c>
      <c r="J59" s="38">
        <v>0</v>
      </c>
      <c r="K59" s="38">
        <v>0</v>
      </c>
      <c r="L59" s="38">
        <v>0</v>
      </c>
      <c r="M59" s="16"/>
    </row>
    <row r="60" spans="1:13" ht="12.75">
      <c r="A60" s="29" t="s">
        <v>40</v>
      </c>
      <c r="B60" s="12">
        <v>33</v>
      </c>
      <c r="C60" s="12" t="s">
        <v>19</v>
      </c>
      <c r="D60" s="38">
        <v>0</v>
      </c>
      <c r="E60" s="38">
        <v>0</v>
      </c>
      <c r="F60" s="12" t="s">
        <v>12</v>
      </c>
      <c r="G60" s="38">
        <v>0</v>
      </c>
      <c r="H60" s="38">
        <v>0</v>
      </c>
      <c r="I60" s="12" t="s">
        <v>12</v>
      </c>
      <c r="J60" s="38">
        <v>0</v>
      </c>
      <c r="K60" s="38">
        <v>0</v>
      </c>
      <c r="L60" s="38">
        <v>0</v>
      </c>
      <c r="M60" s="16"/>
    </row>
    <row r="61" spans="1:13" ht="16.5" customHeight="1">
      <c r="A61" s="29" t="s">
        <v>41</v>
      </c>
      <c r="B61" s="12">
        <v>34</v>
      </c>
      <c r="C61" s="12" t="s">
        <v>21</v>
      </c>
      <c r="D61" s="38">
        <v>0</v>
      </c>
      <c r="E61" s="38">
        <v>0</v>
      </c>
      <c r="F61" s="12" t="s">
        <v>12</v>
      </c>
      <c r="G61" s="38">
        <v>0</v>
      </c>
      <c r="H61" s="38">
        <v>0</v>
      </c>
      <c r="I61" s="12" t="s">
        <v>12</v>
      </c>
      <c r="J61" s="38">
        <v>0</v>
      </c>
      <c r="K61" s="38">
        <v>0</v>
      </c>
      <c r="L61" s="38">
        <v>0</v>
      </c>
      <c r="M61" s="16"/>
    </row>
    <row r="62" spans="1:13" ht="16.5" customHeight="1">
      <c r="A62" s="33" t="s">
        <v>68</v>
      </c>
      <c r="B62" s="34">
        <v>35</v>
      </c>
      <c r="C62" s="34"/>
      <c r="D62" s="34" t="s">
        <v>12</v>
      </c>
      <c r="E62" s="34" t="s">
        <v>12</v>
      </c>
      <c r="F62" s="37">
        <f>F17+F32</f>
        <v>1181.37</v>
      </c>
      <c r="G62" s="37">
        <f>G37</f>
        <v>7379.62</v>
      </c>
      <c r="H62" s="37">
        <f>H37+H17+H32</f>
        <v>8560.99</v>
      </c>
      <c r="I62" s="37">
        <f>I17+I32</f>
        <v>335674.80000000005</v>
      </c>
      <c r="J62" s="37">
        <f>J32+J37</f>
        <v>2130504.1</v>
      </c>
      <c r="K62" s="37">
        <f>K37+K17+K32</f>
        <v>2466178.9000000004</v>
      </c>
      <c r="L62" s="36">
        <f>L37+L17+L32</f>
        <v>99.99999999999999</v>
      </c>
      <c r="M62" s="16"/>
    </row>
    <row r="64" spans="1:12" ht="12.75">
      <c r="A64" s="58" t="s">
        <v>69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ht="28.5" customHeight="1">
      <c r="A65" s="61" t="s">
        <v>78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4" ht="12.75">
      <c r="A66" s="35" t="s">
        <v>79</v>
      </c>
      <c r="D66" s="27"/>
    </row>
    <row r="67" spans="1:9" ht="15.75">
      <c r="A67" s="43"/>
      <c r="B67" s="43"/>
      <c r="C67" s="43"/>
      <c r="D67" s="27"/>
      <c r="I67" s="16"/>
    </row>
    <row r="68" spans="1:11" ht="12.75">
      <c r="A68" s="3"/>
      <c r="D68" s="27"/>
      <c r="H68" s="25"/>
      <c r="I68" s="25"/>
      <c r="J68" s="25"/>
      <c r="K68" s="25"/>
    </row>
    <row r="69" spans="8:11" ht="12.75">
      <c r="H69" s="25"/>
      <c r="I69" s="25"/>
      <c r="J69" s="25"/>
      <c r="K69" s="25"/>
    </row>
    <row r="70" spans="8:11" ht="12.75">
      <c r="H70" s="25"/>
      <c r="I70" s="26"/>
      <c r="J70" s="25"/>
      <c r="K70" s="25"/>
    </row>
    <row r="71" spans="8:11" ht="12.75">
      <c r="H71" s="25"/>
      <c r="I71" s="26"/>
      <c r="J71" s="25"/>
      <c r="K71" s="25"/>
    </row>
    <row r="72" spans="8:11" ht="12.75">
      <c r="H72" s="25"/>
      <c r="I72" s="26"/>
      <c r="J72" s="25"/>
      <c r="K72" s="25"/>
    </row>
    <row r="73" spans="8:11" ht="12.75">
      <c r="H73" s="25"/>
      <c r="I73" s="25"/>
      <c r="J73" s="25"/>
      <c r="K73" s="25"/>
    </row>
    <row r="74" spans="8:11" ht="12.75">
      <c r="H74" s="25"/>
      <c r="I74" s="25"/>
      <c r="J74" s="25"/>
      <c r="K74" s="25"/>
    </row>
    <row r="75" spans="8:11" ht="12.75">
      <c r="H75" s="25"/>
      <c r="I75" s="25"/>
      <c r="J75" s="25"/>
      <c r="K75" s="25"/>
    </row>
  </sheetData>
  <sheetProtection/>
  <mergeCells count="26">
    <mergeCell ref="G1:L1"/>
    <mergeCell ref="G2:L2"/>
    <mergeCell ref="G3:L3"/>
    <mergeCell ref="G4:L4"/>
    <mergeCell ref="A13:A15"/>
    <mergeCell ref="E13:E15"/>
    <mergeCell ref="I14:K14"/>
    <mergeCell ref="A10:L10"/>
    <mergeCell ref="F13:H13"/>
    <mergeCell ref="D13:D15"/>
    <mergeCell ref="A11:L11"/>
    <mergeCell ref="L14:L15"/>
    <mergeCell ref="G7:L7"/>
    <mergeCell ref="G5:L5"/>
    <mergeCell ref="G6:L6"/>
    <mergeCell ref="A65:L65"/>
    <mergeCell ref="A20:A22"/>
    <mergeCell ref="G8:L8"/>
    <mergeCell ref="I13:L13"/>
    <mergeCell ref="F14:H14"/>
    <mergeCell ref="C13:C15"/>
    <mergeCell ref="B13:B15"/>
    <mergeCell ref="A39:A42"/>
    <mergeCell ref="A48:A51"/>
    <mergeCell ref="A56:A59"/>
    <mergeCell ref="A64:L64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Тамара Татарко</cp:lastModifiedBy>
  <cp:lastPrinted>2013-12-24T16:50:53Z</cp:lastPrinted>
  <dcterms:created xsi:type="dcterms:W3CDTF">2010-04-13T06:46:39Z</dcterms:created>
  <dcterms:modified xsi:type="dcterms:W3CDTF">2013-12-24T16:51:18Z</dcterms:modified>
  <cp:category/>
  <cp:version/>
  <cp:contentType/>
  <cp:contentStatus/>
</cp:coreProperties>
</file>